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Dan\Me\Agentii\Cladire MG2\Vanzare\"/>
    </mc:Choice>
  </mc:AlternateContent>
  <xr:revisionPtr revIDLastSave="0" documentId="8_{F53DF02D-782B-41C2-9B28-8DA67934B7E1}" xr6:coauthVersionLast="47" xr6:coauthVersionMax="47" xr10:uidLastSave="{00000000-0000-0000-0000-000000000000}"/>
  <bookViews>
    <workbookView xWindow="12" yWindow="624" windowWidth="23028" windowHeight="12336" xr2:uid="{00000000-000D-0000-FFFF-FFFF00000000}"/>
  </bookViews>
  <sheets>
    <sheet name="Multigalaxy MG2" sheetId="3" r:id="rId1"/>
    <sheet name="Sheet1"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3" l="1"/>
  <c r="H18" i="3"/>
  <c r="E19" i="3"/>
  <c r="E18" i="3"/>
  <c r="E20" i="3" s="1"/>
  <c r="C20" i="3"/>
  <c r="J3" i="3"/>
  <c r="C5" i="3"/>
  <c r="C17" i="3"/>
  <c r="C15" i="3"/>
  <c r="C13" i="3"/>
  <c r="C11" i="3"/>
  <c r="C9" i="3"/>
  <c r="C7" i="3"/>
  <c r="C21" i="3" s="1"/>
  <c r="K18" i="3" l="1"/>
  <c r="J16" i="3"/>
  <c r="J17" i="3" s="1"/>
  <c r="H16" i="3"/>
  <c r="H17" i="3" s="1"/>
  <c r="E16" i="3"/>
  <c r="E17" i="3" s="1"/>
  <c r="K16" i="3" l="1"/>
  <c r="J15" i="3"/>
  <c r="E15" i="3"/>
  <c r="J13" i="3"/>
  <c r="H13" i="3"/>
  <c r="E13" i="3"/>
  <c r="J14" i="3" l="1"/>
  <c r="H14" i="3"/>
  <c r="H15" i="3" s="1"/>
  <c r="E14" i="3"/>
  <c r="K14" i="3" l="1"/>
  <c r="J12" i="3" l="1"/>
  <c r="H12" i="3"/>
  <c r="E12" i="3"/>
  <c r="K12" i="3" l="1"/>
  <c r="J7" i="3"/>
  <c r="E7" i="3"/>
  <c r="J11" i="3"/>
  <c r="J10" i="3"/>
  <c r="E11" i="3"/>
  <c r="J5" i="3"/>
  <c r="J6" i="3"/>
  <c r="H10" i="3"/>
  <c r="H11" i="3" s="1"/>
  <c r="E10" i="3"/>
  <c r="J8" i="3"/>
  <c r="J9" i="3" s="1"/>
  <c r="H8" i="3"/>
  <c r="H9" i="3" s="1"/>
  <c r="E8" i="3"/>
  <c r="E9" i="3" s="1"/>
  <c r="H6" i="3"/>
  <c r="H7" i="3" s="1"/>
  <c r="E6" i="3"/>
  <c r="E4" i="3"/>
  <c r="H3" i="3"/>
  <c r="H5" i="3" s="1"/>
  <c r="E3" i="3"/>
  <c r="E5" i="3" l="1"/>
  <c r="K3" i="3" s="1"/>
  <c r="H21" i="3"/>
  <c r="J21" i="3"/>
  <c r="H24" i="3" s="1"/>
  <c r="K8" i="3"/>
  <c r="E21" i="3" l="1"/>
  <c r="H23" i="3" s="1"/>
  <c r="K10" i="3"/>
  <c r="K6" i="3"/>
  <c r="K21" i="3" l="1"/>
</calcChain>
</file>

<file path=xl/sharedStrings.xml><?xml version="1.0" encoding="utf-8"?>
<sst xmlns="http://schemas.openxmlformats.org/spreadsheetml/2006/main" count="62" uniqueCount="47">
  <si>
    <t>TOTAL</t>
  </si>
  <si>
    <t>TOTAL EURO</t>
  </si>
  <si>
    <t>TOTAL cladire</t>
  </si>
  <si>
    <t>01.07.2014 -31.08.2030</t>
  </si>
  <si>
    <t>01.09.2021 -31.08.2026</t>
  </si>
  <si>
    <t>01.01.2022 - 30.06.2027</t>
  </si>
  <si>
    <t>01.09.2012 - 31.12.2027</t>
  </si>
  <si>
    <t>01.01.23 -31.12.2027</t>
  </si>
  <si>
    <t>01.09.2023-31.08.2028</t>
  </si>
  <si>
    <t>anual index  HICP (Eurostat)</t>
  </si>
  <si>
    <t xml:space="preserve">                                                                        MG2  - Str. Ing. George Constantinescu nr. 2C</t>
  </si>
  <si>
    <t>01.09.2018 -31.08.2028</t>
  </si>
  <si>
    <t>01.06.2025-31.05.2028</t>
  </si>
  <si>
    <t>Et.4-5-6</t>
  </si>
  <si>
    <t>P-Et.1</t>
  </si>
  <si>
    <t>Et.3</t>
  </si>
  <si>
    <t>Et.2</t>
  </si>
  <si>
    <t>Et.5</t>
  </si>
  <si>
    <t>Et.1-2</t>
  </si>
  <si>
    <t>No.</t>
  </si>
  <si>
    <t>FLOOR</t>
  </si>
  <si>
    <t>AREA  
sqm</t>
  </si>
  <si>
    <t>RENT 
eur/sqm</t>
  </si>
  <si>
    <t>SPACE
RENT</t>
  </si>
  <si>
    <t>PARKING
PLACES</t>
  </si>
  <si>
    <t>RENT
eur/place</t>
  </si>
  <si>
    <t>PARKING
RENT</t>
  </si>
  <si>
    <t>SERVICE CHARGE
eur/sqm</t>
  </si>
  <si>
    <t>TOTAL 
SERVICE CHARGE</t>
  </si>
  <si>
    <t>LEASE 
TERM</t>
  </si>
  <si>
    <t>Break period</t>
  </si>
  <si>
    <t>INDEXATION</t>
  </si>
  <si>
    <t xml:space="preserve">can terminate the lease (for a part of the Space: 295.63 mp -et. 4) based on prior notice 
3 months in advance </t>
  </si>
  <si>
    <t>annual index  HICP (Eurostat)</t>
  </si>
  <si>
    <t xml:space="preserve">can terminate the leaseafter 01.09.2026,  based on prior notice 
6 months in advance </t>
  </si>
  <si>
    <t>Starting from 01.09.2025 Space Rent is 10Euro + TVA/sqm</t>
  </si>
  <si>
    <t>can terminate the lease after 52 months (December 2025), based on prior notice 
6 months in advance</t>
  </si>
  <si>
    <t>can terminate the lease after 42 months (June 2025), based on prior notice 6 months in advance</t>
  </si>
  <si>
    <t>n/a</t>
  </si>
  <si>
    <t>can terminate the lease after 36 months (September 2026), based on prior notice 
9 months in advance</t>
  </si>
  <si>
    <t>can terminate the lease after 24 months (31.05.2027), based on prior notice 
9 months in advance</t>
  </si>
  <si>
    <t>All Lease Agreements have a similar clause regarding transfer of ownership whereby the Landlord shall have the right (without any limitation) to sell, assign, transfer, pledge or otherwise dispose of his right over the Building, in all cases, without the consent of the Tenant.</t>
  </si>
  <si>
    <t>TOTAL LEASABLE AREA (sqm)</t>
  </si>
  <si>
    <t>TOTAL RENT/month (01.06.2025)</t>
  </si>
  <si>
    <t>TOTAL Service charge/month (01.06.2025)</t>
  </si>
  <si>
    <t>TOTAL LEASED AREA AT 01.06.2025 (sqm)</t>
  </si>
  <si>
    <t>OCCUPANCY RATE AT 01.06.2025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</si>
</sst>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xf>
    <xf numFmtId="164" fontId="1"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0" borderId="0" xfId="0" applyFont="1" applyAlignment="1">
      <alignment horizontal="center" vertical="center"/>
    </xf>
    <xf numFmtId="4" fontId="1" fillId="0" borderId="1" xfId="0" applyNumberFormat="1" applyFont="1" applyBorder="1" applyAlignment="1">
      <alignment horizontal="center" vertical="center"/>
    </xf>
    <xf numFmtId="0" fontId="0" fillId="2" borderId="1" xfId="0" applyFill="1" applyBorder="1" applyAlignment="1">
      <alignment horizontal="center" vertical="center" wrapText="1"/>
    </xf>
    <xf numFmtId="4" fontId="0" fillId="0" borderId="1" xfId="0" applyNumberFormat="1" applyBorder="1" applyAlignment="1">
      <alignment horizontal="center" vertical="center"/>
    </xf>
    <xf numFmtId="164" fontId="0" fillId="0" borderId="0" xfId="0" applyNumberFormat="1" applyAlignment="1">
      <alignment horizontal="center" vertical="center"/>
    </xf>
    <xf numFmtId="4" fontId="2" fillId="0" borderId="1" xfId="0" applyNumberFormat="1" applyFont="1" applyBorder="1" applyAlignment="1">
      <alignment horizontal="center" vertical="center"/>
    </xf>
    <xf numFmtId="0" fontId="1" fillId="0" borderId="4" xfId="0" applyFont="1" applyBorder="1" applyAlignment="1">
      <alignment horizontal="center" vertical="center" wrapText="1"/>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1" fillId="0" borderId="3"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1" fillId="0" borderId="4"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1"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0" fontId="0" fillId="0" borderId="1" xfId="0" applyBorder="1" applyAlignment="1">
      <alignment horizontal="center" vertical="center"/>
    </xf>
    <xf numFmtId="164" fontId="0" fillId="0" borderId="3"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0" fillId="0" borderId="4" xfId="0" applyNumberForma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4" fillId="3" borderId="0" xfId="0" applyFont="1" applyFill="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0" borderId="1" xfId="0" applyFont="1" applyBorder="1" applyAlignment="1">
      <alignment horizontal="right"/>
    </xf>
    <xf numFmtId="0" fontId="0" fillId="0" borderId="1" xfId="0" applyBorder="1" applyAlignment="1">
      <alignment horizontal="right"/>
    </xf>
    <xf numFmtId="10" fontId="0" fillId="0" borderId="1" xfId="0" applyNumberFormat="1" applyBorder="1" applyAlignment="1">
      <alignment horizontal="right"/>
    </xf>
    <xf numFmtId="0" fontId="2" fillId="0" borderId="1" xfId="0" applyFont="1" applyBorder="1" applyAlignment="1">
      <alignment horizontal="left" vertical="center"/>
    </xf>
    <xf numFmtId="164" fontId="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C842-06DE-4292-8C7D-70E8778E3EF4}">
  <sheetPr>
    <pageSetUpPr fitToPage="1"/>
  </sheetPr>
  <dimension ref="A1:O30"/>
  <sheetViews>
    <sheetView tabSelected="1" zoomScaleNormal="100" workbookViewId="0">
      <selection activeCell="A29" sqref="A29:XFD29"/>
    </sheetView>
  </sheetViews>
  <sheetFormatPr defaultColWidth="9.109375" defaultRowHeight="14.4" x14ac:dyDescent="0.3"/>
  <cols>
    <col min="1" max="1" width="4.44140625" style="7" customWidth="1"/>
    <col min="2" max="2" width="26" style="7" customWidth="1"/>
    <col min="3" max="3" width="11.5546875" style="7" bestFit="1" customWidth="1"/>
    <col min="4" max="4" width="9.88671875" style="7" customWidth="1"/>
    <col min="5" max="5" width="13.33203125" style="7" bestFit="1" customWidth="1"/>
    <col min="6" max="6" width="9.6640625" style="7" customWidth="1"/>
    <col min="7" max="7" width="10.33203125" style="7" customWidth="1"/>
    <col min="8" max="8" width="10.6640625" style="7" bestFit="1" customWidth="1"/>
    <col min="9" max="9" width="9.5546875" style="7" customWidth="1"/>
    <col min="10" max="10" width="12.88671875" style="7" customWidth="1"/>
    <col min="11" max="12" width="14.88671875" style="7" customWidth="1"/>
    <col min="13" max="13" width="22" style="7" customWidth="1"/>
    <col min="14" max="14" width="12.33203125" style="7" customWidth="1"/>
    <col min="15" max="15" width="12.109375" style="7" customWidth="1"/>
    <col min="16" max="16384" width="9.109375" style="7"/>
  </cols>
  <sheetData>
    <row r="1" spans="1:15" ht="43.2" x14ac:dyDescent="0.3">
      <c r="A1" s="6" t="s">
        <v>19</v>
      </c>
      <c r="B1" s="6" t="s">
        <v>20</v>
      </c>
      <c r="C1" s="6" t="s">
        <v>21</v>
      </c>
      <c r="D1" s="6" t="s">
        <v>22</v>
      </c>
      <c r="E1" s="6" t="s">
        <v>23</v>
      </c>
      <c r="F1" s="6" t="s">
        <v>24</v>
      </c>
      <c r="G1" s="6" t="s">
        <v>25</v>
      </c>
      <c r="H1" s="6" t="s">
        <v>26</v>
      </c>
      <c r="I1" s="6" t="s">
        <v>27</v>
      </c>
      <c r="J1" s="6" t="s">
        <v>28</v>
      </c>
      <c r="K1" s="6" t="s">
        <v>1</v>
      </c>
      <c r="L1" s="6" t="s">
        <v>29</v>
      </c>
      <c r="M1" s="2" t="s">
        <v>30</v>
      </c>
      <c r="N1" s="6" t="s">
        <v>31</v>
      </c>
    </row>
    <row r="2" spans="1:15" x14ac:dyDescent="0.3">
      <c r="A2" s="25" t="s">
        <v>10</v>
      </c>
      <c r="B2" s="25"/>
      <c r="C2" s="25"/>
      <c r="D2" s="25"/>
      <c r="E2" s="25"/>
      <c r="F2" s="25"/>
      <c r="G2" s="25"/>
      <c r="H2" s="25"/>
      <c r="I2" s="25"/>
      <c r="J2" s="25"/>
      <c r="K2" s="25"/>
      <c r="L2" s="25"/>
      <c r="M2" s="25"/>
      <c r="N2" s="25"/>
    </row>
    <row r="3" spans="1:15" ht="30" customHeight="1" x14ac:dyDescent="0.3">
      <c r="A3" s="31">
        <v>1</v>
      </c>
      <c r="B3" s="26" t="s">
        <v>13</v>
      </c>
      <c r="C3" s="16">
        <v>2076.58</v>
      </c>
      <c r="D3" s="4">
        <v>7.75</v>
      </c>
      <c r="E3" s="4">
        <f>C3*D3</f>
        <v>16093.494999999999</v>
      </c>
      <c r="F3" s="31">
        <v>28</v>
      </c>
      <c r="G3" s="27">
        <v>69.02</v>
      </c>
      <c r="H3" s="27">
        <f t="shared" ref="H3:H8" si="0">F3*G3</f>
        <v>1932.56</v>
      </c>
      <c r="I3" s="27">
        <v>4</v>
      </c>
      <c r="J3" s="27">
        <f>C3*I3</f>
        <v>8306.32</v>
      </c>
      <c r="K3" s="29">
        <f>E5+H5++J5</f>
        <v>26567.154399999999</v>
      </c>
      <c r="L3" s="28" t="s">
        <v>6</v>
      </c>
      <c r="M3" s="35" t="s">
        <v>32</v>
      </c>
      <c r="N3" s="26" t="s">
        <v>33</v>
      </c>
    </row>
    <row r="4" spans="1:15" ht="30" customHeight="1" x14ac:dyDescent="0.3">
      <c r="A4" s="31"/>
      <c r="B4" s="26"/>
      <c r="C4" s="16">
        <v>73.83</v>
      </c>
      <c r="D4" s="4">
        <v>3.18</v>
      </c>
      <c r="E4" s="4">
        <f>C4*D4</f>
        <v>234.77940000000001</v>
      </c>
      <c r="F4" s="31"/>
      <c r="G4" s="27"/>
      <c r="H4" s="27"/>
      <c r="I4" s="27"/>
      <c r="J4" s="27"/>
      <c r="K4" s="29"/>
      <c r="L4" s="28"/>
      <c r="M4" s="36"/>
      <c r="N4" s="26"/>
    </row>
    <row r="5" spans="1:15" x14ac:dyDescent="0.3">
      <c r="A5" s="31"/>
      <c r="B5" s="2" t="s">
        <v>0</v>
      </c>
      <c r="C5" s="14">
        <f>C3+C4</f>
        <v>2150.41</v>
      </c>
      <c r="D5" s="1"/>
      <c r="E5" s="1">
        <f>E3+E4</f>
        <v>16328.274399999998</v>
      </c>
      <c r="F5" s="2"/>
      <c r="G5" s="1"/>
      <c r="H5" s="1">
        <f>H3+H4</f>
        <v>1932.56</v>
      </c>
      <c r="I5" s="4"/>
      <c r="J5" s="1">
        <f>C3*I3</f>
        <v>8306.32</v>
      </c>
      <c r="K5" s="29"/>
      <c r="L5" s="28"/>
      <c r="M5" s="37"/>
      <c r="N5" s="26"/>
    </row>
    <row r="6" spans="1:15" ht="30" customHeight="1" x14ac:dyDescent="0.3">
      <c r="A6" s="31">
        <v>2</v>
      </c>
      <c r="B6" s="15" t="s">
        <v>14</v>
      </c>
      <c r="C6" s="16">
        <v>1407.18</v>
      </c>
      <c r="D6" s="4">
        <v>13.58</v>
      </c>
      <c r="E6" s="4">
        <f>C6*D6</f>
        <v>19109.504400000002</v>
      </c>
      <c r="F6" s="5">
        <v>8</v>
      </c>
      <c r="G6" s="4">
        <v>114.36</v>
      </c>
      <c r="H6" s="4">
        <f t="shared" si="0"/>
        <v>914.88</v>
      </c>
      <c r="I6" s="4">
        <v>4.45</v>
      </c>
      <c r="J6" s="4">
        <f>C6*I6</f>
        <v>6261.9510000000009</v>
      </c>
      <c r="K6" s="29">
        <f>E7+H7+J7</f>
        <v>26286.335400000004</v>
      </c>
      <c r="L6" s="28" t="s">
        <v>3</v>
      </c>
      <c r="M6" s="35" t="s">
        <v>34</v>
      </c>
      <c r="N6" s="26" t="s">
        <v>9</v>
      </c>
    </row>
    <row r="7" spans="1:15" ht="30" customHeight="1" x14ac:dyDescent="0.3">
      <c r="A7" s="31"/>
      <c r="B7" s="2" t="s">
        <v>0</v>
      </c>
      <c r="C7" s="14">
        <f>SUM(C6)</f>
        <v>1407.18</v>
      </c>
      <c r="D7" s="4"/>
      <c r="E7" s="1">
        <f>C6*D6</f>
        <v>19109.504400000002</v>
      </c>
      <c r="F7" s="5"/>
      <c r="G7" s="4"/>
      <c r="H7" s="1">
        <f>H6</f>
        <v>914.88</v>
      </c>
      <c r="I7" s="4"/>
      <c r="J7" s="1">
        <f>C6*I6</f>
        <v>6261.9510000000009</v>
      </c>
      <c r="K7" s="29"/>
      <c r="L7" s="28"/>
      <c r="M7" s="37"/>
      <c r="N7" s="26"/>
    </row>
    <row r="8" spans="1:15" ht="30" customHeight="1" x14ac:dyDescent="0.3">
      <c r="A8" s="31">
        <v>3</v>
      </c>
      <c r="B8" s="3" t="s">
        <v>15</v>
      </c>
      <c r="C8" s="5">
        <v>480.56</v>
      </c>
      <c r="D8" s="9">
        <v>11.8</v>
      </c>
      <c r="E8" s="9">
        <f>C8*D8</f>
        <v>5670.6080000000002</v>
      </c>
      <c r="F8" s="8">
        <v>5</v>
      </c>
      <c r="G8" s="9">
        <v>99.37</v>
      </c>
      <c r="H8" s="9">
        <f t="shared" si="0"/>
        <v>496.85</v>
      </c>
      <c r="I8" s="9">
        <v>4.3</v>
      </c>
      <c r="J8" s="9">
        <f>C8*I8</f>
        <v>2066.4079999999999</v>
      </c>
      <c r="K8" s="30">
        <f>E9+H9+J9</f>
        <v>8233.866</v>
      </c>
      <c r="L8" s="28" t="s">
        <v>11</v>
      </c>
      <c r="M8" s="26" t="s">
        <v>35</v>
      </c>
      <c r="N8" s="26" t="s">
        <v>9</v>
      </c>
      <c r="O8" s="39"/>
    </row>
    <row r="9" spans="1:15" ht="30" customHeight="1" x14ac:dyDescent="0.3">
      <c r="A9" s="31"/>
      <c r="B9" s="2" t="s">
        <v>0</v>
      </c>
      <c r="C9" s="14">
        <f>SUM(C8)</f>
        <v>480.56</v>
      </c>
      <c r="D9" s="9"/>
      <c r="E9" s="10">
        <f>E8</f>
        <v>5670.6080000000002</v>
      </c>
      <c r="F9" s="8"/>
      <c r="G9" s="9"/>
      <c r="H9" s="10">
        <f>H8</f>
        <v>496.85</v>
      </c>
      <c r="I9" s="9"/>
      <c r="J9" s="10">
        <f>J8</f>
        <v>2066.4079999999999</v>
      </c>
      <c r="K9" s="30"/>
      <c r="L9" s="28"/>
      <c r="M9" s="26"/>
      <c r="N9" s="26"/>
      <c r="O9" s="39"/>
    </row>
    <row r="10" spans="1:15" ht="45" customHeight="1" x14ac:dyDescent="0.3">
      <c r="A10" s="31">
        <v>4</v>
      </c>
      <c r="B10" s="3" t="s">
        <v>16</v>
      </c>
      <c r="C10" s="5">
        <v>496.37</v>
      </c>
      <c r="D10" s="9">
        <v>10.15</v>
      </c>
      <c r="E10" s="4">
        <f>C10*D10</f>
        <v>5038.1554999999998</v>
      </c>
      <c r="F10" s="5">
        <v>6</v>
      </c>
      <c r="G10" s="9">
        <v>82.38</v>
      </c>
      <c r="H10" s="4">
        <f>F10*G10</f>
        <v>494.28</v>
      </c>
      <c r="I10" s="4">
        <v>4.3</v>
      </c>
      <c r="J10" s="4">
        <f>C10*I10</f>
        <v>2134.3910000000001</v>
      </c>
      <c r="K10" s="29">
        <f>E11+H11+J11</f>
        <v>7666.8264999999992</v>
      </c>
      <c r="L10" s="28" t="s">
        <v>4</v>
      </c>
      <c r="M10" s="26" t="s">
        <v>36</v>
      </c>
      <c r="N10" s="26" t="s">
        <v>9</v>
      </c>
    </row>
    <row r="11" spans="1:15" ht="30" customHeight="1" x14ac:dyDescent="0.3">
      <c r="A11" s="31"/>
      <c r="B11" s="2" t="s">
        <v>0</v>
      </c>
      <c r="C11" s="14">
        <f>SUM(C10)</f>
        <v>496.37</v>
      </c>
      <c r="D11" s="4"/>
      <c r="E11" s="1">
        <f>C10*D10</f>
        <v>5038.1554999999998</v>
      </c>
      <c r="F11" s="5"/>
      <c r="G11" s="4"/>
      <c r="H11" s="1">
        <f>H10</f>
        <v>494.28</v>
      </c>
      <c r="I11" s="4"/>
      <c r="J11" s="1">
        <f>C10*I10</f>
        <v>2134.3910000000001</v>
      </c>
      <c r="K11" s="29"/>
      <c r="L11" s="28"/>
      <c r="M11" s="26"/>
      <c r="N11" s="26"/>
    </row>
    <row r="12" spans="1:15" ht="30" customHeight="1" x14ac:dyDescent="0.3">
      <c r="A12" s="31">
        <v>5</v>
      </c>
      <c r="B12" s="3" t="s">
        <v>15</v>
      </c>
      <c r="C12" s="5">
        <v>551.09</v>
      </c>
      <c r="D12" s="4">
        <v>9.9600000000000009</v>
      </c>
      <c r="E12" s="4">
        <f>C12*D12</f>
        <v>5488.8564000000006</v>
      </c>
      <c r="F12" s="5">
        <v>5</v>
      </c>
      <c r="G12" s="4">
        <v>80.900000000000006</v>
      </c>
      <c r="H12" s="4">
        <f>F12*G12</f>
        <v>404.5</v>
      </c>
      <c r="I12" s="4">
        <v>4.3</v>
      </c>
      <c r="J12" s="4">
        <f>C12*I12</f>
        <v>2369.6869999999999</v>
      </c>
      <c r="K12" s="29">
        <f>E12+H12+J12</f>
        <v>8263.0434000000005</v>
      </c>
      <c r="L12" s="28" t="s">
        <v>5</v>
      </c>
      <c r="M12" s="26" t="s">
        <v>37</v>
      </c>
      <c r="N12" s="26" t="s">
        <v>9</v>
      </c>
    </row>
    <row r="13" spans="1:15" ht="30" customHeight="1" x14ac:dyDescent="0.3">
      <c r="A13" s="31"/>
      <c r="B13" s="6" t="s">
        <v>0</v>
      </c>
      <c r="C13" s="14">
        <f>SUM(C12)</f>
        <v>551.09</v>
      </c>
      <c r="D13" s="2"/>
      <c r="E13" s="1">
        <f>C12*D12</f>
        <v>5488.8564000000006</v>
      </c>
      <c r="F13" s="2"/>
      <c r="G13" s="2"/>
      <c r="H13" s="1">
        <f>F12*G12</f>
        <v>404.5</v>
      </c>
      <c r="I13" s="2"/>
      <c r="J13" s="1">
        <f>C12*I12</f>
        <v>2369.6869999999999</v>
      </c>
      <c r="K13" s="29"/>
      <c r="L13" s="28"/>
      <c r="M13" s="26"/>
      <c r="N13" s="26"/>
    </row>
    <row r="14" spans="1:15" ht="30" customHeight="1" x14ac:dyDescent="0.3">
      <c r="A14" s="31">
        <v>6</v>
      </c>
      <c r="B14" s="3" t="s">
        <v>17</v>
      </c>
      <c r="C14" s="5">
        <v>515.82000000000005</v>
      </c>
      <c r="D14" s="4">
        <v>7.75</v>
      </c>
      <c r="E14" s="4">
        <f>C14*D14</f>
        <v>3997.6050000000005</v>
      </c>
      <c r="F14" s="5">
        <v>14</v>
      </c>
      <c r="G14" s="4">
        <v>69.02</v>
      </c>
      <c r="H14" s="4">
        <f>F14*G14</f>
        <v>966.28</v>
      </c>
      <c r="I14" s="4">
        <v>4</v>
      </c>
      <c r="J14" s="4">
        <f>C14*I14</f>
        <v>2063.2800000000002</v>
      </c>
      <c r="K14" s="29">
        <f>E15+H15+J15</f>
        <v>7027.1650000000009</v>
      </c>
      <c r="L14" s="28" t="s">
        <v>7</v>
      </c>
      <c r="M14" s="26" t="s">
        <v>38</v>
      </c>
      <c r="N14" s="26" t="s">
        <v>9</v>
      </c>
    </row>
    <row r="15" spans="1:15" ht="30" customHeight="1" x14ac:dyDescent="0.3">
      <c r="A15" s="31"/>
      <c r="B15" s="6" t="s">
        <v>0</v>
      </c>
      <c r="C15" s="14">
        <f>SUM(C14)</f>
        <v>515.82000000000005</v>
      </c>
      <c r="D15" s="4"/>
      <c r="E15" s="1">
        <f>C14*D14</f>
        <v>3997.6050000000005</v>
      </c>
      <c r="F15" s="5">
        <v>17</v>
      </c>
      <c r="G15" s="4"/>
      <c r="H15" s="1">
        <f>H14</f>
        <v>966.28</v>
      </c>
      <c r="I15" s="4"/>
      <c r="J15" s="1">
        <f>C14*I14</f>
        <v>2063.2800000000002</v>
      </c>
      <c r="K15" s="29"/>
      <c r="L15" s="28"/>
      <c r="M15" s="26"/>
      <c r="N15" s="26"/>
    </row>
    <row r="16" spans="1:15" ht="45" customHeight="1" x14ac:dyDescent="0.3">
      <c r="A16" s="31">
        <v>7</v>
      </c>
      <c r="B16" s="3" t="s">
        <v>16</v>
      </c>
      <c r="C16" s="5">
        <v>210.46</v>
      </c>
      <c r="D16" s="4">
        <v>9.73</v>
      </c>
      <c r="E16" s="4">
        <f>D16*C16</f>
        <v>2047.7758000000001</v>
      </c>
      <c r="F16" s="5">
        <v>2</v>
      </c>
      <c r="G16" s="4">
        <v>81.92</v>
      </c>
      <c r="H16" s="4">
        <f>F16*G16</f>
        <v>163.84</v>
      </c>
      <c r="I16" s="4">
        <v>4.0999999999999996</v>
      </c>
      <c r="J16" s="4">
        <f>I16*C16</f>
        <v>862.88599999999997</v>
      </c>
      <c r="K16" s="29">
        <f>J17+H17+E17</f>
        <v>3074.5018</v>
      </c>
      <c r="L16" s="28" t="s">
        <v>8</v>
      </c>
      <c r="M16" s="26" t="s">
        <v>39</v>
      </c>
      <c r="N16" s="26" t="s">
        <v>9</v>
      </c>
    </row>
    <row r="17" spans="1:14" ht="30" customHeight="1" x14ac:dyDescent="0.3">
      <c r="A17" s="31"/>
      <c r="B17" s="6" t="s">
        <v>0</v>
      </c>
      <c r="C17" s="14">
        <f>SUM(C16)</f>
        <v>210.46</v>
      </c>
      <c r="D17" s="4"/>
      <c r="E17" s="1">
        <f>E16</f>
        <v>2047.7758000000001</v>
      </c>
      <c r="F17" s="5"/>
      <c r="G17" s="4"/>
      <c r="H17" s="1">
        <f>H16</f>
        <v>163.84</v>
      </c>
      <c r="I17" s="4"/>
      <c r="J17" s="1">
        <f>J16</f>
        <v>862.88599999999997</v>
      </c>
      <c r="K17" s="29"/>
      <c r="L17" s="28"/>
      <c r="M17" s="26"/>
      <c r="N17" s="26"/>
    </row>
    <row r="18" spans="1:14" ht="30" customHeight="1" x14ac:dyDescent="0.3">
      <c r="A18" s="5"/>
      <c r="B18" s="41" t="s">
        <v>18</v>
      </c>
      <c r="C18" s="16">
        <v>521.29999999999995</v>
      </c>
      <c r="D18" s="20">
        <v>9.5</v>
      </c>
      <c r="E18" s="4">
        <f>C18*D18</f>
        <v>4952.3499999999995</v>
      </c>
      <c r="F18" s="43">
        <v>5</v>
      </c>
      <c r="G18" s="20">
        <v>95</v>
      </c>
      <c r="H18" s="20">
        <f>F18*G18</f>
        <v>475</v>
      </c>
      <c r="I18" s="20">
        <v>4</v>
      </c>
      <c r="J18" s="4">
        <f>I18*(C18+C19)</f>
        <v>3384.5199999999995</v>
      </c>
      <c r="K18" s="22">
        <f>E18+E19+H18+J18</f>
        <v>11897.754999999997</v>
      </c>
      <c r="L18" s="32" t="s">
        <v>12</v>
      </c>
      <c r="M18" s="35" t="s">
        <v>40</v>
      </c>
      <c r="N18" s="35" t="s">
        <v>9</v>
      </c>
    </row>
    <row r="19" spans="1:14" ht="30" customHeight="1" x14ac:dyDescent="0.3">
      <c r="A19" s="5"/>
      <c r="B19" s="42"/>
      <c r="C19" s="16">
        <v>324.83</v>
      </c>
      <c r="D19" s="21"/>
      <c r="E19" s="4">
        <f>C19*D18</f>
        <v>3085.8849999999998</v>
      </c>
      <c r="F19" s="44"/>
      <c r="G19" s="21"/>
      <c r="H19" s="21"/>
      <c r="I19" s="21"/>
      <c r="J19" s="4"/>
      <c r="K19" s="23"/>
      <c r="L19" s="33"/>
      <c r="M19" s="36"/>
      <c r="N19" s="36"/>
    </row>
    <row r="20" spans="1:14" ht="30" customHeight="1" x14ac:dyDescent="0.3">
      <c r="A20" s="5"/>
      <c r="B20" s="19" t="s">
        <v>0</v>
      </c>
      <c r="C20" s="14">
        <f>SUM(C18:C19)</f>
        <v>846.12999999999988</v>
      </c>
      <c r="D20" s="4"/>
      <c r="E20" s="1">
        <f>E18+E19</f>
        <v>8038.2349999999988</v>
      </c>
      <c r="F20" s="5"/>
      <c r="G20" s="4"/>
      <c r="H20" s="1">
        <v>475</v>
      </c>
      <c r="I20" s="4"/>
      <c r="J20" s="1">
        <v>3384.52</v>
      </c>
      <c r="K20" s="24"/>
      <c r="L20" s="34"/>
      <c r="M20" s="37"/>
      <c r="N20" s="37"/>
    </row>
    <row r="21" spans="1:14" ht="28.95" customHeight="1" x14ac:dyDescent="0.3">
      <c r="A21" s="40" t="s">
        <v>2</v>
      </c>
      <c r="B21" s="40"/>
      <c r="C21" s="18">
        <f>C5+C7+C9+C11+C13+C15+C17+C20-C4</f>
        <v>6584.1900000000005</v>
      </c>
      <c r="D21" s="11"/>
      <c r="E21" s="12">
        <f>E17+E15+E13+E11+E9+E7+E5+E20</f>
        <v>65719.014500000005</v>
      </c>
      <c r="F21" s="11"/>
      <c r="G21" s="11"/>
      <c r="H21" s="12">
        <f>H17+H15+H13+H11+H9+H7+H5+H20</f>
        <v>5848.1900000000005</v>
      </c>
      <c r="I21" s="11"/>
      <c r="J21" s="12">
        <f>J17+J15+J13+J11+J9+J7+J5+J20</f>
        <v>27449.443000000003</v>
      </c>
      <c r="K21" s="12">
        <f>K3+K6+K8+K10+K12+K14+K16+K18</f>
        <v>99016.647499999992</v>
      </c>
      <c r="L21" s="4"/>
      <c r="M21" s="5"/>
      <c r="N21" s="5"/>
    </row>
    <row r="22" spans="1:14" ht="15.6" x14ac:dyDescent="0.3">
      <c r="A22" s="13"/>
      <c r="B22" s="13"/>
      <c r="C22" s="13"/>
      <c r="D22" s="13"/>
      <c r="E22" s="13"/>
      <c r="F22" s="13"/>
      <c r="G22" s="13"/>
      <c r="H22" s="13"/>
      <c r="I22" s="13"/>
      <c r="J22" s="13"/>
      <c r="K22" s="13"/>
    </row>
    <row r="23" spans="1:14" ht="15.6" x14ac:dyDescent="0.3">
      <c r="A23" s="51" t="s">
        <v>43</v>
      </c>
      <c r="B23" s="51"/>
      <c r="C23" s="51"/>
      <c r="D23" s="51"/>
      <c r="E23" s="51"/>
      <c r="F23" s="51"/>
      <c r="G23" s="51"/>
      <c r="H23" s="52">
        <f>E21+H21</f>
        <v>71567.204500000007</v>
      </c>
      <c r="I23" s="52"/>
      <c r="J23" s="52"/>
      <c r="K23" s="52"/>
      <c r="L23" s="52"/>
      <c r="M23" s="52"/>
      <c r="N23" s="52"/>
    </row>
    <row r="24" spans="1:14" ht="15.6" x14ac:dyDescent="0.3">
      <c r="A24" s="51" t="s">
        <v>44</v>
      </c>
      <c r="B24" s="51"/>
      <c r="C24" s="51"/>
      <c r="D24" s="51"/>
      <c r="E24" s="51"/>
      <c r="F24" s="51"/>
      <c r="G24" s="51"/>
      <c r="H24" s="52">
        <f>J21</f>
        <v>27449.443000000003</v>
      </c>
      <c r="I24" s="52"/>
      <c r="J24" s="52"/>
      <c r="K24" s="52"/>
      <c r="L24" s="52"/>
      <c r="M24" s="52"/>
      <c r="N24" s="52"/>
    </row>
    <row r="25" spans="1:14" ht="15.6" x14ac:dyDescent="0.3">
      <c r="A25" s="13"/>
      <c r="B25" s="13"/>
      <c r="C25" s="13"/>
      <c r="D25" s="13"/>
      <c r="E25" s="13"/>
      <c r="F25" s="13"/>
      <c r="G25" s="13"/>
      <c r="H25" s="13"/>
      <c r="I25" s="13"/>
      <c r="J25" s="13"/>
      <c r="K25" s="13"/>
    </row>
    <row r="26" spans="1:14" ht="15.6" x14ac:dyDescent="0.3">
      <c r="A26" s="45" t="s">
        <v>42</v>
      </c>
      <c r="B26" s="46"/>
      <c r="C26" s="47"/>
      <c r="D26" s="48">
        <v>7105.46</v>
      </c>
      <c r="E26" s="13"/>
      <c r="F26" s="13"/>
      <c r="G26" s="13"/>
      <c r="H26" s="13"/>
      <c r="I26" s="13"/>
      <c r="J26" s="13"/>
      <c r="K26" s="13"/>
    </row>
    <row r="27" spans="1:14" ht="15.6" x14ac:dyDescent="0.3">
      <c r="A27" s="26" t="s">
        <v>45</v>
      </c>
      <c r="B27" s="26"/>
      <c r="C27" s="26"/>
      <c r="D27" s="49">
        <v>6654.19</v>
      </c>
      <c r="E27" s="13"/>
      <c r="F27" s="13"/>
      <c r="G27" s="13"/>
      <c r="H27" s="13"/>
      <c r="I27" s="13"/>
      <c r="J27" s="13"/>
      <c r="K27" s="13"/>
    </row>
    <row r="28" spans="1:14" ht="15.6" x14ac:dyDescent="0.3">
      <c r="A28" s="31" t="s">
        <v>46</v>
      </c>
      <c r="B28" s="31"/>
      <c r="C28" s="31"/>
      <c r="D28" s="50">
        <v>0.9365</v>
      </c>
      <c r="E28" s="13"/>
      <c r="F28" s="13"/>
      <c r="G28" s="13"/>
      <c r="H28" s="13"/>
      <c r="I28" s="13"/>
      <c r="J28" s="13"/>
      <c r="K28" s="13"/>
    </row>
    <row r="29" spans="1:14" x14ac:dyDescent="0.3">
      <c r="K29" s="17"/>
    </row>
    <row r="30" spans="1:14" ht="49.2" customHeight="1" x14ac:dyDescent="0.3">
      <c r="A30" s="38" t="s">
        <v>41</v>
      </c>
      <c r="B30" s="38"/>
      <c r="C30" s="38"/>
      <c r="D30" s="38"/>
      <c r="E30" s="38"/>
      <c r="F30" s="38"/>
      <c r="G30" s="38"/>
      <c r="H30" s="38"/>
      <c r="I30" s="38"/>
      <c r="J30" s="38"/>
      <c r="K30" s="38"/>
      <c r="L30" s="38"/>
      <c r="M30" s="38"/>
      <c r="N30" s="38"/>
    </row>
  </sheetData>
  <mergeCells count="62">
    <mergeCell ref="A24:G24"/>
    <mergeCell ref="H24:N24"/>
    <mergeCell ref="A23:G23"/>
    <mergeCell ref="H23:N23"/>
    <mergeCell ref="A30:N30"/>
    <mergeCell ref="O8:O9"/>
    <mergeCell ref="A16:A17"/>
    <mergeCell ref="M16:M17"/>
    <mergeCell ref="N16:N17"/>
    <mergeCell ref="A21:B21"/>
    <mergeCell ref="A14:A15"/>
    <mergeCell ref="K14:K15"/>
    <mergeCell ref="B18:B19"/>
    <mergeCell ref="D18:D19"/>
    <mergeCell ref="F18:F19"/>
    <mergeCell ref="G18:G19"/>
    <mergeCell ref="H18:H19"/>
    <mergeCell ref="A26:C26"/>
    <mergeCell ref="A27:C27"/>
    <mergeCell ref="A28:C28"/>
    <mergeCell ref="M3:M5"/>
    <mergeCell ref="A6:A7"/>
    <mergeCell ref="L18:L20"/>
    <mergeCell ref="M18:M20"/>
    <mergeCell ref="N18:N20"/>
    <mergeCell ref="L12:L13"/>
    <mergeCell ref="K12:K13"/>
    <mergeCell ref="F3:F4"/>
    <mergeCell ref="G3:G4"/>
    <mergeCell ref="H3:H4"/>
    <mergeCell ref="M8:M9"/>
    <mergeCell ref="M10:M11"/>
    <mergeCell ref="N3:N5"/>
    <mergeCell ref="K16:K17"/>
    <mergeCell ref="L14:L15"/>
    <mergeCell ref="L16:L17"/>
    <mergeCell ref="N14:N15"/>
    <mergeCell ref="N6:N7"/>
    <mergeCell ref="N8:N9"/>
    <mergeCell ref="N10:N11"/>
    <mergeCell ref="N12:N13"/>
    <mergeCell ref="M14:M15"/>
    <mergeCell ref="L6:L7"/>
    <mergeCell ref="L8:L9"/>
    <mergeCell ref="L10:L11"/>
    <mergeCell ref="K6:K7"/>
    <mergeCell ref="I18:I19"/>
    <mergeCell ref="K18:K20"/>
    <mergeCell ref="A2:N2"/>
    <mergeCell ref="M12:M13"/>
    <mergeCell ref="J3:J4"/>
    <mergeCell ref="L3:L5"/>
    <mergeCell ref="K10:K11"/>
    <mergeCell ref="K8:K9"/>
    <mergeCell ref="A12:A13"/>
    <mergeCell ref="A3:A5"/>
    <mergeCell ref="B3:B4"/>
    <mergeCell ref="I3:I4"/>
    <mergeCell ref="A8:A9"/>
    <mergeCell ref="A10:A11"/>
    <mergeCell ref="K3:K5"/>
    <mergeCell ref="M6:M7"/>
  </mergeCells>
  <printOptions horizontalCentered="1" verticalCentered="1"/>
  <pageMargins left="0.3" right="0.3" top="1.5" bottom="0.75" header="1" footer="0.3"/>
  <pageSetup paperSize="9" scale="71" orientation="landscape" r:id="rId1"/>
  <headerFooter>
    <oddHeader>&amp;CSituatie Chiriasi MG2&amp;RFebruarie 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0F6BE-32A0-4477-9C3E-A027EF92BDDA}">
  <dimension ref="A1"/>
  <sheetViews>
    <sheetView workbookViewId="0">
      <selection sqref="A1:XFD28"/>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Multigalaxy MG2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Dorneanu</dc:creator>
  <cp:lastModifiedBy>Utilizator</cp:lastModifiedBy>
  <cp:lastPrinted>2025-02-13T09:54:57Z</cp:lastPrinted>
  <dcterms:created xsi:type="dcterms:W3CDTF">2015-06-05T18:17:20Z</dcterms:created>
  <dcterms:modified xsi:type="dcterms:W3CDTF">2025-05-21T05:28:49Z</dcterms:modified>
</cp:coreProperties>
</file>